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0370" windowHeight="8025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J60" i="1" l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B45" i="1"/>
  <c r="B28" i="1"/>
  <c r="H45" i="1"/>
  <c r="B37" i="1"/>
  <c r="B29" i="1"/>
  <c r="B13" i="1"/>
  <c r="B10" i="1"/>
  <c r="F37" i="1"/>
  <c r="F24" i="1"/>
  <c r="B24" i="1"/>
  <c r="E23" i="1"/>
  <c r="L23" i="1"/>
  <c r="E17" i="1"/>
  <c r="G17" i="1" s="1"/>
  <c r="F17" i="1" s="1"/>
  <c r="F18" i="1" l="1"/>
  <c r="B15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3" i="1"/>
  <c r="B42" i="1"/>
  <c r="B41" i="1"/>
  <c r="B40" i="1"/>
  <c r="B39" i="1"/>
  <c r="B38" i="1"/>
  <c r="B36" i="1"/>
  <c r="B35" i="1"/>
  <c r="B34" i="1"/>
  <c r="B33" i="1"/>
  <c r="B32" i="1"/>
  <c r="B31" i="1"/>
  <c r="B30" i="1"/>
  <c r="B25" i="1"/>
  <c r="B23" i="1"/>
  <c r="B22" i="1"/>
  <c r="B21" i="1"/>
  <c r="B20" i="1"/>
  <c r="B19" i="1"/>
  <c r="B18" i="1"/>
  <c r="B17" i="1"/>
  <c r="B16" i="1"/>
  <c r="B14" i="1"/>
  <c r="B12" i="1"/>
  <c r="B11" i="1"/>
  <c r="H32" i="1"/>
  <c r="H33" i="1" s="1"/>
  <c r="H34" i="1" s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3" i="1"/>
  <c r="F42" i="1"/>
  <c r="F41" i="1"/>
  <c r="F40" i="1"/>
  <c r="F39" i="1"/>
  <c r="F38" i="1"/>
  <c r="F36" i="1"/>
  <c r="F35" i="1"/>
  <c r="F34" i="1"/>
  <c r="F33" i="1"/>
  <c r="F32" i="1"/>
  <c r="F31" i="1"/>
  <c r="F30" i="1"/>
  <c r="F29" i="1"/>
  <c r="F28" i="1"/>
  <c r="F11" i="1"/>
  <c r="F12" i="1"/>
  <c r="F13" i="1"/>
  <c r="F14" i="1"/>
  <c r="F15" i="1"/>
  <c r="F16" i="1"/>
  <c r="F19" i="1"/>
  <c r="F20" i="1"/>
  <c r="F21" i="1"/>
  <c r="F22" i="1"/>
  <c r="F23" i="1"/>
  <c r="F25" i="1"/>
  <c r="F26" i="1"/>
  <c r="F10" i="1"/>
  <c r="L13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11" i="1"/>
  <c r="L12" i="1"/>
  <c r="L14" i="1"/>
  <c r="L15" i="1"/>
  <c r="L16" i="1"/>
  <c r="L17" i="1"/>
  <c r="L18" i="1"/>
  <c r="L19" i="1"/>
  <c r="L20" i="1"/>
  <c r="L21" i="1"/>
  <c r="L22" i="1"/>
  <c r="L24" i="1"/>
  <c r="L25" i="1"/>
  <c r="L10" i="1"/>
</calcChain>
</file>

<file path=xl/sharedStrings.xml><?xml version="1.0" encoding="utf-8"?>
<sst xmlns="http://schemas.openxmlformats.org/spreadsheetml/2006/main" count="243" uniqueCount="157">
  <si>
    <t>AA</t>
  </si>
  <si>
    <t>0F</t>
  </si>
  <si>
    <t>2D</t>
  </si>
  <si>
    <t>00</t>
  </si>
  <si>
    <t>08</t>
  </si>
  <si>
    <t>01</t>
  </si>
  <si>
    <t>19</t>
  </si>
  <si>
    <t>0A</t>
  </si>
  <si>
    <t>C4</t>
  </si>
  <si>
    <t>0x00401B</t>
  </si>
  <si>
    <t>0x00401C</t>
  </si>
  <si>
    <t>0x00401D</t>
  </si>
  <si>
    <t>0x00401E</t>
  </si>
  <si>
    <t>0x00401F</t>
  </si>
  <si>
    <t>3b</t>
  </si>
  <si>
    <t>03</t>
  </si>
  <si>
    <t>07</t>
  </si>
  <si>
    <t>1E</t>
  </si>
  <si>
    <t>04</t>
  </si>
  <si>
    <t>0C</t>
  </si>
  <si>
    <t>14</t>
  </si>
  <si>
    <t>1C</t>
  </si>
  <si>
    <t>23</t>
  </si>
  <si>
    <t>22</t>
  </si>
  <si>
    <t>4B</t>
  </si>
  <si>
    <t>55</t>
  </si>
  <si>
    <t>10</t>
  </si>
  <si>
    <t>12</t>
  </si>
  <si>
    <t>21</t>
  </si>
  <si>
    <t>28</t>
  </si>
  <si>
    <t>DEC</t>
  </si>
  <si>
    <t>HEC</t>
  </si>
  <si>
    <t>0x004018 STARTUP_MOTOR_POWER_BOOST_FEATURE_ENABLED</t>
  </si>
  <si>
    <t>0x004019 STARTUP_MOTOR_POWER_BOOST_ASSIST_LEVEL_1</t>
  </si>
  <si>
    <t>0x00401A STARTUP_MOTOR_POWER_BOOST_ASSIST_LEVEL_2</t>
  </si>
  <si>
    <t>0x00401B STARTUP_MOTOR_POWER_BOOST_ASSIST_LEVEL_3</t>
  </si>
  <si>
    <t>0x00401C STARTUP_MOTOR_POWER_BOOST_ASSIST_LEVEL_4</t>
  </si>
  <si>
    <t>0x00401D STARTUP_MOTOR_POWER_BOOST_TIME</t>
  </si>
  <si>
    <t>0x00401E STARTUP_MOTOR_POWER_BOOST_FADE_TIME</t>
  </si>
  <si>
    <t>0x00401F STARTUP_MOTOR_POWER_BOOST_LIMIT_MAX_POWER</t>
  </si>
  <si>
    <t>0x004020 TARGET_MAX_BATTERY_POWER_DIV25</t>
  </si>
  <si>
    <t>0x004021 TEMPERATURE_LIMIT_FEATURE_ENABLED</t>
  </si>
  <si>
    <t>0x004022 MOTOR_TEMPERATURE_MIN_VALUE_LIMIT</t>
  </si>
  <si>
    <t>0x004023 MOTOR_TEMPERATURE_MAX_VALUE_LIMIT</t>
  </si>
  <si>
    <t>0x004024 WALK_ASSIST_PERCENTAGE_CURRENT</t>
  </si>
  <si>
    <t>0x004025 WALK_ASSIST_PWM_DUTY_CYCLE_LEVEL_0</t>
  </si>
  <si>
    <t>0x004026 WALK_ASSIST_PWM_DUTY_CYCLE_LEVEL_1</t>
  </si>
  <si>
    <t>0x004027 WALK_ASSIST_PWM_DUTY_CYCLE_LEVEL_2</t>
  </si>
  <si>
    <t>0x004028 WALK_ASSIST_PWM_DUTY_CYCLE_LEVEL_3</t>
  </si>
  <si>
    <t>0x004029 WALK_ASSIST_PWM_DUTY_CYCLE_LEVEL_4</t>
  </si>
  <si>
    <t>0x00402A WALK_ASSIST_MAX_RAMP_TIME</t>
  </si>
  <si>
    <t>0 (0x00) // 0 = startup power boost disabled, 1 = startup power boost enabled</t>
  </si>
  <si>
    <t>4 (0x04) // 200W</t>
  </si>
  <si>
    <t>12 (0x0C) // 621W</t>
  </si>
  <si>
    <t>20 (0x14) // 1035W</t>
  </si>
  <si>
    <t>28 (0x1C) // 1450W</t>
  </si>
  <si>
    <t>20 (0x14) // 2.0 seconds, 0 = startup power boost disabled</t>
  </si>
  <si>
    <t>35 (0x23) // 3.5 seconds</t>
  </si>
  <si>
    <t>1 (0x01) // 0 = disable boost limit max power, 1 = enable boost limit max power</t>
  </si>
  <si>
    <t>25 (0x19) // 25 = 625 watts (25 * 25), 0 is disabled</t>
  </si>
  <si>
    <t>1 (0x01) // 0 = disable temperature limit, 1 = enable temperature limit</t>
  </si>
  <si>
    <t>75 (0x4B) // 75°C</t>
  </si>
  <si>
    <t>85 (0x55) // 85°C</t>
  </si>
  <si>
    <t>10 (0x0A) // 10% of max battery current (max = 100%)</t>
  </si>
  <si>
    <t>12 (0x0C) // 0...255</t>
  </si>
  <si>
    <t>17 (0x11) // 0...255</t>
  </si>
  <si>
    <t>25 (0x19) // 0...255</t>
  </si>
  <si>
    <t>33 (0x21) // 0...255</t>
  </si>
  <si>
    <t>40 (0x28) // 0...255</t>
  </si>
  <si>
    <t>20 (0x14) // 2.0 seconds</t>
  </si>
  <si>
    <t>25 (0x19) // 25km/h</t>
  </si>
  <si>
    <t>0 (0x00) // bit0: enable offroad, bit1: enable offroad on startup, bit2: enable offroad power limit</t>
  </si>
  <si>
    <t>34 (0x22) // Battery low voltage cut-off LSB: 36v battery, LVC = 29.0 (2.9 *10): (34 + (1 &lt;&lt; 8))</t>
  </si>
  <si>
    <t>45 (0x2D) // 45km/h</t>
  </si>
  <si>
    <t>170 (0xAA) // Magic byte (key)</t>
  </si>
  <si>
    <t>5 (0x05) // 0.5 = 10%</t>
  </si>
  <si>
    <t>0 (0x00) // bit0 = lights; bit1 = walk assist; bit2 = offroad mode</t>
  </si>
  <si>
    <t>17 (0x11) // 17 amps</t>
  </si>
  <si>
    <t>25 (0x19) // 250 watts</t>
  </si>
  <si>
    <t>1 (0x01) // Battery low voltage cut-off MSB</t>
  </si>
  <si>
    <t>35 (0x23) // Wheel perimeter LSB: 26x2.35 wheel: 2083mm perimeter (35 + (8 &lt;&lt; 8))</t>
  </si>
  <si>
    <t>8 (0x08) // Wheel perimeter MSB</t>
  </si>
  <si>
    <t>1 (0x01) // bit0-1 motor_type: 0 = 48V, 1 = 36V; bit2: enable motor assistance start without pedal rotation; bit3: enable temperature limit feature</t>
  </si>
  <si>
    <t>10 (0x0A) // 10 * 25 = 250W</t>
  </si>
  <si>
    <t>10 (0x0A) // 10 cells = 36V</t>
  </si>
  <si>
    <t>196 (0xC4) // Battery pack resistance LSB 196 milli ohms, battery pack 36V 10S5P</t>
  </si>
  <si>
    <t>0 (0x00) // Battery pack resistance MSB</t>
  </si>
  <si>
    <t>59 (0x3B) // Wheel speed factor LSB: VLCD6 wheel speed factor = 315 (59 + (1 &lt;&lt;8))</t>
  </si>
  <si>
    <t>1 (0x01) // Wheel speed factor MSB</t>
  </si>
  <si>
    <t>2 (0x02) // 0.2 = 20%</t>
  </si>
  <si>
    <t>4 (0x04) // 0.4 = 40%</t>
  </si>
  <si>
    <t>8 (0x08) // 0.8 = 80%</t>
  </si>
  <si>
    <t>16 (0x10) // 1.6 = 160%</t>
  </si>
  <si>
    <t>0 (0x00) // 0 = enabled on startup when wheel speed is zero, 1 = enable always when cadence was zero</t>
  </si>
  <si>
    <t>0x00400B OFFROAD_CONFIG</t>
  </si>
  <si>
    <t>0x00400C OFFROAD_SPEED_LIMIT</t>
  </si>
  <si>
    <t xml:space="preserve">0x004010 BATTERY_PACK_RESISTANCE_1               </t>
  </si>
  <si>
    <t xml:space="preserve">0x004011 VLCD6_WHEEL_SPEED_FACTOR_0               </t>
  </si>
  <si>
    <t xml:space="preserve">0x004012 VLCD6_WHEEL_SPEED_FACTOR_1            </t>
  </si>
  <si>
    <t xml:space="preserve">0x004013 ASSIST_LEVEL_FACTOR_1                    </t>
  </si>
  <si>
    <r>
      <t xml:space="preserve">0x004014 ASSIST_LEVEL_FACTOR_2                     </t>
    </r>
    <r>
      <rPr>
        <sz val="10"/>
        <color rgb="FFFF8000"/>
        <rFont val="Courier New"/>
        <family val="3"/>
      </rPr>
      <t/>
    </r>
  </si>
  <si>
    <r>
      <t xml:space="preserve">0x004015 ASSIST_LEVEL_FACTOR_3                     </t>
    </r>
    <r>
      <rPr>
        <sz val="10"/>
        <color rgb="FFFF8000"/>
        <rFont val="Courier New"/>
        <family val="3"/>
      </rPr>
      <t/>
    </r>
  </si>
  <si>
    <t xml:space="preserve">0x004016 ASSIST_LEVEL_FACTOR_4                   </t>
  </si>
  <si>
    <t xml:space="preserve">0x004017 STARTUP_MOTOR_POWER_BOOST_STATE          </t>
  </si>
  <si>
    <t>0x004000 MAGIC_BYTE</t>
  </si>
  <si>
    <t>0x004001 ASSIST_LEVEL_FACTOR_X10</t>
  </si>
  <si>
    <t>0x004002 CONFIG_0</t>
  </si>
  <si>
    <t>0x004003 BATTERY_MAX_CURRENT</t>
  </si>
  <si>
    <t>0x004004 MOTOR_MAX_POWER_X10</t>
  </si>
  <si>
    <t>0x004005 BATTERY_LOW_VOLTAGE_CUT_OFF_X10_0</t>
  </si>
  <si>
    <t>0x004006 BATTERY_LOW_VOLTAGE_CUT_OFF_X10_1</t>
  </si>
  <si>
    <t>0x004007 WHEEL_PERIMETER_0</t>
  </si>
  <si>
    <t>0x004008 WHEEL_PERIMETER_1</t>
  </si>
  <si>
    <t>0x004009 WHEEL_MAX_SPEED</t>
  </si>
  <si>
    <t xml:space="preserve">0x00400A CONFIG_1 
</t>
  </si>
  <si>
    <t>0x00400D OFFROAD_POWER_LIMIT_DIV25</t>
  </si>
  <si>
    <t>0x00400E BATTERY_CELLS_NUMBER</t>
  </si>
  <si>
    <t>0x00400F BATTERY_PACK_RESISTANCE_0</t>
  </si>
  <si>
    <t>170</t>
  </si>
  <si>
    <t>5</t>
  </si>
  <si>
    <t>15</t>
  </si>
  <si>
    <t>35</t>
  </si>
  <si>
    <t>34</t>
  </si>
  <si>
    <t>45</t>
  </si>
  <si>
    <t>25</t>
  </si>
  <si>
    <t>196</t>
  </si>
  <si>
    <t>59</t>
  </si>
  <si>
    <t>3</t>
  </si>
  <si>
    <t>7</t>
  </si>
  <si>
    <t>30</t>
  </si>
  <si>
    <t>20</t>
  </si>
  <si>
    <t>75</t>
  </si>
  <si>
    <t>85</t>
  </si>
  <si>
    <t>40</t>
  </si>
  <si>
    <t>4</t>
  </si>
  <si>
    <t>18</t>
  </si>
  <si>
    <t>0E</t>
  </si>
  <si>
    <t>3B</t>
  </si>
  <si>
    <t>57-559</t>
  </si>
  <si>
    <t>1</t>
  </si>
  <si>
    <t>1A</t>
  </si>
  <si>
    <t>elem</t>
  </si>
  <si>
    <t>ZAPPAN</t>
  </si>
  <si>
    <t>IDEAL</t>
  </si>
  <si>
    <t>26</t>
  </si>
  <si>
    <t>32</t>
  </si>
  <si>
    <t>CREATED BY DEFAULT</t>
  </si>
  <si>
    <t>26-2,35</t>
  </si>
  <si>
    <t>ertro</t>
  </si>
  <si>
    <t>DESCRIPTION</t>
  </si>
  <si>
    <t>UNUSED</t>
  </si>
  <si>
    <t>1st fila</t>
  </si>
  <si>
    <t>2nd fila</t>
  </si>
  <si>
    <t>3rd fila</t>
  </si>
  <si>
    <t>MY SPECS: MOTOR TSDZ2 350W WITH XH18, BATTERY 14.5 AMPS. 36 V 522 WATTIOS</t>
  </si>
  <si>
    <t>OTHERS PALS</t>
  </si>
  <si>
    <t>DATA MEMORY CREATED BY DEFAULT MOTOR 350W WITH XH18, I ONLY UPDATE THE PM WITH SVTP AND POWER ON THE MOTOR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</si>
</sst>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8000"/>
      <name val="Courier New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8000"/>
      <name val="Calibri"/>
      <family val="2"/>
      <scheme val="minor"/>
    </font>
    <font>
      <sz val="9"/>
      <color rgb="FF333333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right" wrapText="1"/>
    </xf>
    <xf numFmtId="0" fontId="0" fillId="0" borderId="0" xfId="0" applyFont="1" applyAlignment="1">
      <alignment horizontal="center"/>
    </xf>
    <xf numFmtId="49" fontId="0" fillId="0" borderId="0" xfId="0" applyNumberFormat="1" applyFont="1" applyAlignment="1">
      <alignment horizontal="right"/>
    </xf>
    <xf numFmtId="0" fontId="0" fillId="0" borderId="0" xfId="0" quotePrefix="1" applyFont="1" applyAlignment="1">
      <alignment horizontal="right" wrapText="1"/>
    </xf>
    <xf numFmtId="0" fontId="0" fillId="0" borderId="0" xfId="0" applyFont="1" applyBorder="1" applyAlignment="1">
      <alignment horizontal="right" wrapText="1"/>
    </xf>
    <xf numFmtId="0" fontId="3" fillId="0" borderId="0" xfId="0" quotePrefix="1" applyFont="1" applyAlignment="1">
      <alignment horizontal="left" vertical="center"/>
    </xf>
    <xf numFmtId="0" fontId="3" fillId="0" borderId="0" xfId="0" quotePrefix="1" applyFont="1" applyAlignment="1">
      <alignment horizontal="left" vertical="center" wrapText="1"/>
    </xf>
    <xf numFmtId="0" fontId="3" fillId="0" borderId="0" xfId="0" quotePrefix="1" applyFont="1" applyBorder="1" applyAlignment="1">
      <alignment horizontal="left" vertical="center" wrapText="1"/>
    </xf>
    <xf numFmtId="0" fontId="5" fillId="0" borderId="0" xfId="0" quotePrefix="1" applyNumberFormat="1" applyFont="1" applyBorder="1" applyAlignment="1">
      <alignment horizontal="right" vertical="center" wrapText="1"/>
    </xf>
    <xf numFmtId="0" fontId="5" fillId="0" borderId="0" xfId="0" applyNumberFormat="1" applyFont="1" applyBorder="1" applyAlignment="1">
      <alignment horizontal="right" vertical="center" wrapText="1"/>
    </xf>
    <xf numFmtId="0" fontId="3" fillId="0" borderId="0" xfId="0" quotePrefix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0" fillId="0" borderId="0" xfId="0" quotePrefix="1" applyFont="1" applyBorder="1" applyAlignment="1">
      <alignment horizontal="right" wrapText="1"/>
    </xf>
    <xf numFmtId="0" fontId="3" fillId="0" borderId="0" xfId="0" quotePrefix="1" applyNumberFormat="1" applyFont="1" applyAlignment="1">
      <alignment horizontal="right" vertical="center" wrapText="1"/>
    </xf>
    <xf numFmtId="0" fontId="3" fillId="0" borderId="0" xfId="0" applyNumberFormat="1" applyFont="1" applyAlignment="1">
      <alignment horizontal="right" vertical="center" wrapText="1"/>
    </xf>
    <xf numFmtId="49" fontId="0" fillId="0" borderId="0" xfId="0" applyNumberFormat="1" applyFont="1"/>
    <xf numFmtId="49" fontId="0" fillId="0" borderId="0" xfId="0" applyNumberFormat="1" applyFont="1" applyAlignment="1">
      <alignment horizontal="center"/>
    </xf>
    <xf numFmtId="0" fontId="0" fillId="2" borderId="0" xfId="0" applyFont="1" applyFill="1" applyAlignment="1">
      <alignment horizontal="right"/>
    </xf>
    <xf numFmtId="49" fontId="1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right"/>
    </xf>
    <xf numFmtId="0" fontId="3" fillId="3" borderId="0" xfId="0" applyNumberFormat="1" applyFont="1" applyFill="1" applyAlignment="1">
      <alignment horizontal="left" vertical="center" wrapText="1"/>
    </xf>
    <xf numFmtId="9" fontId="0" fillId="0" borderId="0" xfId="0" applyNumberFormat="1" applyFont="1"/>
    <xf numFmtId="49" fontId="0" fillId="3" borderId="0" xfId="0" applyNumberFormat="1" applyFont="1" applyFill="1" applyAlignment="1">
      <alignment horizontal="center"/>
    </xf>
    <xf numFmtId="0" fontId="3" fillId="3" borderId="0" xfId="0" quotePrefix="1" applyFont="1" applyFill="1" applyAlignment="1">
      <alignment horizontal="left" vertical="center"/>
    </xf>
    <xf numFmtId="0" fontId="0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1</xdr:row>
      <xdr:rowOff>133350</xdr:rowOff>
    </xdr:from>
    <xdr:to>
      <xdr:col>3</xdr:col>
      <xdr:colOff>1714500</xdr:colOff>
      <xdr:row>4</xdr:row>
      <xdr:rowOff>142875</xdr:rowOff>
    </xdr:to>
    <xdr:pic>
      <xdr:nvPicPr>
        <xdr:cNvPr id="2" name="1 Imagen" descr="Imag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23850"/>
          <a:ext cx="593407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3057525</xdr:colOff>
      <xdr:row>1</xdr:row>
      <xdr:rowOff>180975</xdr:rowOff>
    </xdr:from>
    <xdr:to>
      <xdr:col>2</xdr:col>
      <xdr:colOff>3061308</xdr:colOff>
      <xdr:row>4</xdr:row>
      <xdr:rowOff>142875</xdr:rowOff>
    </xdr:to>
    <xdr:cxnSp macro="">
      <xdr:nvCxnSpPr>
        <xdr:cNvPr id="5" name="4 Conector recto"/>
        <xdr:cNvCxnSpPr/>
      </xdr:nvCxnSpPr>
      <xdr:spPr>
        <a:xfrm>
          <a:off x="3857625" y="371475"/>
          <a:ext cx="3783" cy="5334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abSelected="1" zoomScaleNormal="100" workbookViewId="0">
      <selection activeCell="D2" sqref="D2"/>
    </sheetView>
  </sheetViews>
  <sheetFormatPr baseColWidth="10" defaultRowHeight="15" x14ac:dyDescent="0.25"/>
  <cols>
    <col min="1" max="2" width="6" style="6" customWidth="1"/>
    <col min="3" max="3" width="63.5703125" style="2" customWidth="1"/>
    <col min="4" max="4" width="70.7109375" style="5" customWidth="1"/>
    <col min="5" max="5" width="9.28515625" style="24" customWidth="1"/>
    <col min="6" max="6" width="8.42578125" style="23" customWidth="1"/>
    <col min="7" max="16384" width="11.42578125" style="4"/>
  </cols>
  <sheetData>
    <row r="1" spans="1:12" x14ac:dyDescent="0.25">
      <c r="C1" s="36" t="s">
        <v>156</v>
      </c>
    </row>
    <row r="7" spans="1:12" x14ac:dyDescent="0.25">
      <c r="C7" s="35" t="s">
        <v>154</v>
      </c>
      <c r="I7" s="36" t="s">
        <v>155</v>
      </c>
    </row>
    <row r="8" spans="1:12" ht="29.25" customHeight="1" x14ac:dyDescent="0.25">
      <c r="A8" s="37" t="s">
        <v>146</v>
      </c>
      <c r="B8" s="37"/>
      <c r="E8" s="37" t="s">
        <v>143</v>
      </c>
      <c r="F8" s="37"/>
      <c r="I8" s="37" t="s">
        <v>141</v>
      </c>
      <c r="J8" s="37"/>
      <c r="K8" s="1" t="s">
        <v>142</v>
      </c>
      <c r="L8" s="1"/>
    </row>
    <row r="9" spans="1:12" x14ac:dyDescent="0.25">
      <c r="A9" s="19" t="s">
        <v>31</v>
      </c>
      <c r="B9" s="19" t="s">
        <v>30</v>
      </c>
      <c r="C9" s="3" t="s">
        <v>151</v>
      </c>
      <c r="D9" s="1" t="s">
        <v>149</v>
      </c>
      <c r="E9" s="26" t="s">
        <v>30</v>
      </c>
      <c r="F9" s="26" t="s">
        <v>31</v>
      </c>
      <c r="G9" s="6"/>
      <c r="H9" s="6"/>
      <c r="I9" s="19" t="s">
        <v>31</v>
      </c>
      <c r="J9" s="19" t="s">
        <v>30</v>
      </c>
      <c r="K9" s="19" t="s">
        <v>31</v>
      </c>
      <c r="L9" s="19" t="s">
        <v>30</v>
      </c>
    </row>
    <row r="10" spans="1:12" x14ac:dyDescent="0.25">
      <c r="A10" s="6" t="s">
        <v>0</v>
      </c>
      <c r="B10" s="25">
        <f>HEX2DEC(A10)</f>
        <v>170</v>
      </c>
      <c r="C10" s="10" t="s">
        <v>104</v>
      </c>
      <c r="D10" s="5" t="s">
        <v>74</v>
      </c>
      <c r="E10" s="24" t="s">
        <v>118</v>
      </c>
      <c r="F10" s="27" t="str">
        <f>DEC2HEX(E10)</f>
        <v>AA</v>
      </c>
      <c r="G10" s="7"/>
      <c r="H10" s="7"/>
      <c r="I10" s="6" t="s">
        <v>0</v>
      </c>
      <c r="J10" s="25">
        <f t="shared" ref="J10:J25" si="0">HEX2DEC(I10)</f>
        <v>170</v>
      </c>
      <c r="K10" s="7" t="s">
        <v>0</v>
      </c>
      <c r="L10" s="25">
        <f>HEX2DEC(K10)</f>
        <v>170</v>
      </c>
    </row>
    <row r="11" spans="1:12" x14ac:dyDescent="0.25">
      <c r="A11" s="6">
        <v>3</v>
      </c>
      <c r="B11" s="25">
        <f>HEX2DEC(A11)</f>
        <v>3</v>
      </c>
      <c r="C11" s="32" t="s">
        <v>105</v>
      </c>
      <c r="D11" s="5" t="s">
        <v>75</v>
      </c>
      <c r="E11" s="24" t="s">
        <v>119</v>
      </c>
      <c r="F11" s="27" t="str">
        <f t="shared" ref="F11:F60" si="1">DEC2HEX(E11)</f>
        <v>5</v>
      </c>
      <c r="G11" s="7"/>
      <c r="H11" s="7"/>
      <c r="I11" s="6">
        <v>3</v>
      </c>
      <c r="J11" s="25">
        <f t="shared" si="0"/>
        <v>3</v>
      </c>
      <c r="K11" s="7" t="s">
        <v>4</v>
      </c>
      <c r="L11" s="25">
        <f t="shared" ref="L11:L25" si="2">HEX2DEC(K11)</f>
        <v>8</v>
      </c>
    </row>
    <row r="12" spans="1:12" x14ac:dyDescent="0.25">
      <c r="A12" s="6">
        <v>0</v>
      </c>
      <c r="B12" s="25">
        <f t="shared" ref="B12:B25" si="3">HEX2DEC(A12)</f>
        <v>0</v>
      </c>
      <c r="C12" s="10" t="s">
        <v>106</v>
      </c>
      <c r="D12" s="8" t="s">
        <v>76</v>
      </c>
      <c r="E12" s="24" t="s">
        <v>3</v>
      </c>
      <c r="F12" s="27" t="str">
        <f t="shared" si="1"/>
        <v>0</v>
      </c>
      <c r="G12" s="7"/>
      <c r="H12" s="7"/>
      <c r="I12" s="6">
        <v>0</v>
      </c>
      <c r="J12" s="25">
        <f t="shared" si="0"/>
        <v>0</v>
      </c>
      <c r="K12" s="7" t="s">
        <v>3</v>
      </c>
      <c r="L12" s="25">
        <f t="shared" si="2"/>
        <v>0</v>
      </c>
    </row>
    <row r="13" spans="1:12" x14ac:dyDescent="0.25">
      <c r="A13" s="6" t="s">
        <v>136</v>
      </c>
      <c r="B13" s="25">
        <f>HEX2DEC(A13)</f>
        <v>14</v>
      </c>
      <c r="C13" s="10" t="s">
        <v>107</v>
      </c>
      <c r="D13" s="5" t="s">
        <v>77</v>
      </c>
      <c r="E13" s="31" t="s">
        <v>20</v>
      </c>
      <c r="F13" s="27" t="str">
        <f t="shared" si="1"/>
        <v>E</v>
      </c>
      <c r="G13" s="7"/>
      <c r="H13" s="7"/>
      <c r="I13" s="6">
        <v>10</v>
      </c>
      <c r="J13" s="25">
        <f t="shared" si="0"/>
        <v>16</v>
      </c>
      <c r="K13" s="7" t="s">
        <v>1</v>
      </c>
      <c r="L13" s="25">
        <f>HEX2DEC(K13)</f>
        <v>15</v>
      </c>
    </row>
    <row r="14" spans="1:12" x14ac:dyDescent="0.25">
      <c r="A14" s="6">
        <v>23</v>
      </c>
      <c r="B14" s="25">
        <f>HEX2DEC(A14)</f>
        <v>35</v>
      </c>
      <c r="C14" s="10" t="s">
        <v>108</v>
      </c>
      <c r="D14" s="5" t="s">
        <v>78</v>
      </c>
      <c r="E14" s="24" t="s">
        <v>121</v>
      </c>
      <c r="F14" s="27" t="str">
        <f t="shared" si="1"/>
        <v>23</v>
      </c>
      <c r="G14" s="7"/>
      <c r="H14" s="7"/>
      <c r="I14" s="6" t="s">
        <v>17</v>
      </c>
      <c r="J14" s="25">
        <f t="shared" si="0"/>
        <v>30</v>
      </c>
      <c r="K14" s="7">
        <v>23</v>
      </c>
      <c r="L14" s="25">
        <f t="shared" si="2"/>
        <v>35</v>
      </c>
    </row>
    <row r="15" spans="1:12" ht="30" x14ac:dyDescent="0.25">
      <c r="A15" s="6">
        <v>22</v>
      </c>
      <c r="B15" s="25">
        <f>HEX2DEC(A15)</f>
        <v>34</v>
      </c>
      <c r="C15" s="10" t="s">
        <v>109</v>
      </c>
      <c r="D15" s="5" t="s">
        <v>72</v>
      </c>
      <c r="E15" s="24" t="s">
        <v>122</v>
      </c>
      <c r="F15" s="27" t="str">
        <f t="shared" si="1"/>
        <v>22</v>
      </c>
      <c r="G15" s="7"/>
      <c r="H15" s="7"/>
      <c r="I15" s="6">
        <v>22</v>
      </c>
      <c r="J15" s="25">
        <f t="shared" si="0"/>
        <v>34</v>
      </c>
      <c r="K15" s="7">
        <v>22</v>
      </c>
      <c r="L15" s="25">
        <f t="shared" si="2"/>
        <v>34</v>
      </c>
    </row>
    <row r="16" spans="1:12" x14ac:dyDescent="0.25">
      <c r="A16" s="6">
        <v>1</v>
      </c>
      <c r="B16" s="25">
        <f t="shared" si="3"/>
        <v>1</v>
      </c>
      <c r="C16" s="10" t="s">
        <v>110</v>
      </c>
      <c r="D16" s="5" t="s">
        <v>79</v>
      </c>
      <c r="E16" s="24" t="s">
        <v>5</v>
      </c>
      <c r="F16" s="27" t="str">
        <f t="shared" si="1"/>
        <v>1</v>
      </c>
      <c r="G16" s="7"/>
      <c r="H16" s="24" t="s">
        <v>147</v>
      </c>
      <c r="I16" s="6">
        <v>1</v>
      </c>
      <c r="J16" s="25">
        <f t="shared" si="0"/>
        <v>1</v>
      </c>
      <c r="K16" s="7" t="s">
        <v>5</v>
      </c>
      <c r="L16" s="25">
        <f t="shared" si="2"/>
        <v>1</v>
      </c>
    </row>
    <row r="17" spans="1:12" ht="30" x14ac:dyDescent="0.25">
      <c r="A17" s="6">
        <v>23</v>
      </c>
      <c r="B17" s="25">
        <f t="shared" si="3"/>
        <v>35</v>
      </c>
      <c r="C17" s="32" t="s">
        <v>111</v>
      </c>
      <c r="D17" s="5" t="s">
        <v>80</v>
      </c>
      <c r="E17" s="33">
        <f>ROUND(PI()*((559+57*2)),0)</f>
        <v>2114</v>
      </c>
      <c r="F17" s="27" t="str">
        <f>RIGHT(G17,2)</f>
        <v>42</v>
      </c>
      <c r="G17" s="27" t="str">
        <f>TEXT(DEC2HEX(E17),"0000")</f>
        <v>0842</v>
      </c>
      <c r="H17" s="34" t="s">
        <v>138</v>
      </c>
      <c r="I17" s="6">
        <v>23</v>
      </c>
      <c r="J17" s="25">
        <f t="shared" si="0"/>
        <v>35</v>
      </c>
      <c r="K17" s="7">
        <v>98</v>
      </c>
      <c r="L17" s="25">
        <f t="shared" si="2"/>
        <v>152</v>
      </c>
    </row>
    <row r="18" spans="1:12" x14ac:dyDescent="0.25">
      <c r="A18" s="6">
        <v>8</v>
      </c>
      <c r="B18" s="25">
        <f t="shared" si="3"/>
        <v>8</v>
      </c>
      <c r="C18" s="32" t="s">
        <v>112</v>
      </c>
      <c r="D18" s="5" t="s">
        <v>81</v>
      </c>
      <c r="F18" s="27" t="str">
        <f>LEFT(G17,2)</f>
        <v>08</v>
      </c>
      <c r="G18" s="7"/>
      <c r="H18" s="24" t="s">
        <v>148</v>
      </c>
      <c r="I18" s="6">
        <v>8</v>
      </c>
      <c r="J18" s="25">
        <f t="shared" si="0"/>
        <v>8</v>
      </c>
      <c r="K18" s="7" t="s">
        <v>4</v>
      </c>
      <c r="L18" s="25">
        <f t="shared" si="2"/>
        <v>8</v>
      </c>
    </row>
    <row r="19" spans="1:12" x14ac:dyDescent="0.25">
      <c r="A19" s="6" t="s">
        <v>2</v>
      </c>
      <c r="B19" s="25">
        <f t="shared" si="3"/>
        <v>45</v>
      </c>
      <c r="C19" s="10" t="s">
        <v>113</v>
      </c>
      <c r="D19" s="5" t="s">
        <v>73</v>
      </c>
      <c r="E19" s="24" t="s">
        <v>123</v>
      </c>
      <c r="F19" s="27" t="str">
        <f t="shared" si="1"/>
        <v>2D</v>
      </c>
      <c r="G19" s="7"/>
      <c r="H19" s="7"/>
      <c r="I19" s="6" t="s">
        <v>2</v>
      </c>
      <c r="J19" s="25">
        <f t="shared" si="0"/>
        <v>45</v>
      </c>
      <c r="K19" s="7" t="s">
        <v>2</v>
      </c>
      <c r="L19" s="25">
        <f t="shared" si="2"/>
        <v>45</v>
      </c>
    </row>
    <row r="20" spans="1:12" ht="30" x14ac:dyDescent="0.25">
      <c r="A20" s="6">
        <v>1</v>
      </c>
      <c r="B20" s="25">
        <f t="shared" si="3"/>
        <v>1</v>
      </c>
      <c r="C20" s="11" t="s">
        <v>114</v>
      </c>
      <c r="D20" s="5" t="s">
        <v>82</v>
      </c>
      <c r="E20" s="24" t="s">
        <v>5</v>
      </c>
      <c r="F20" s="27" t="str">
        <f t="shared" si="1"/>
        <v>1</v>
      </c>
      <c r="G20" s="7"/>
      <c r="H20" s="7"/>
      <c r="I20" s="6">
        <v>1</v>
      </c>
      <c r="J20" s="25">
        <f t="shared" si="0"/>
        <v>1</v>
      </c>
      <c r="K20" s="7" t="s">
        <v>5</v>
      </c>
      <c r="L20" s="25">
        <f t="shared" si="2"/>
        <v>1</v>
      </c>
    </row>
    <row r="21" spans="1:12" ht="30" x14ac:dyDescent="0.25">
      <c r="A21" s="6">
        <v>4</v>
      </c>
      <c r="B21" s="25">
        <f t="shared" si="3"/>
        <v>4</v>
      </c>
      <c r="C21" s="12" t="s">
        <v>94</v>
      </c>
      <c r="D21" s="13" t="s">
        <v>71</v>
      </c>
      <c r="E21" s="24" t="s">
        <v>3</v>
      </c>
      <c r="F21" s="27" t="str">
        <f t="shared" si="1"/>
        <v>0</v>
      </c>
      <c r="G21" s="7"/>
      <c r="H21" s="7"/>
      <c r="I21" s="6">
        <v>0</v>
      </c>
      <c r="J21" s="25">
        <f t="shared" si="0"/>
        <v>0</v>
      </c>
      <c r="K21" s="7" t="s">
        <v>3</v>
      </c>
      <c r="L21" s="25">
        <f t="shared" si="2"/>
        <v>0</v>
      </c>
    </row>
    <row r="22" spans="1:12" x14ac:dyDescent="0.25">
      <c r="A22" s="6">
        <v>19</v>
      </c>
      <c r="B22" s="25">
        <f t="shared" si="3"/>
        <v>25</v>
      </c>
      <c r="C22" s="12" t="s">
        <v>95</v>
      </c>
      <c r="D22" s="14" t="s">
        <v>70</v>
      </c>
      <c r="E22" s="24" t="s">
        <v>124</v>
      </c>
      <c r="F22" s="27" t="str">
        <f t="shared" si="1"/>
        <v>19</v>
      </c>
      <c r="G22" s="7"/>
      <c r="H22" s="7"/>
      <c r="I22" s="6">
        <v>19</v>
      </c>
      <c r="J22" s="25">
        <f t="shared" si="0"/>
        <v>25</v>
      </c>
      <c r="K22" s="7" t="s">
        <v>6</v>
      </c>
      <c r="L22" s="25">
        <f t="shared" si="2"/>
        <v>25</v>
      </c>
    </row>
    <row r="23" spans="1:12" x14ac:dyDescent="0.25">
      <c r="A23" s="6" t="s">
        <v>136</v>
      </c>
      <c r="B23" s="25">
        <f t="shared" si="3"/>
        <v>14</v>
      </c>
      <c r="C23" s="15" t="s">
        <v>115</v>
      </c>
      <c r="D23" s="9" t="s">
        <v>83</v>
      </c>
      <c r="E23" s="33">
        <f>350/25</f>
        <v>14</v>
      </c>
      <c r="F23" s="27" t="str">
        <f t="shared" si="1"/>
        <v>E</v>
      </c>
      <c r="G23" s="7"/>
      <c r="H23" s="28"/>
      <c r="I23" s="6" t="s">
        <v>7</v>
      </c>
      <c r="J23" s="25">
        <f t="shared" si="0"/>
        <v>10</v>
      </c>
      <c r="K23" s="7" t="s">
        <v>7</v>
      </c>
      <c r="L23" s="25">
        <f>HEX2DEC(K23)</f>
        <v>10</v>
      </c>
    </row>
    <row r="24" spans="1:12" x14ac:dyDescent="0.25">
      <c r="A24" s="6">
        <v>4</v>
      </c>
      <c r="B24" s="25">
        <f>HEX2DEC(A24)</f>
        <v>4</v>
      </c>
      <c r="C24" s="15" t="s">
        <v>116</v>
      </c>
      <c r="D24" s="9" t="s">
        <v>84</v>
      </c>
      <c r="E24" s="24" t="s">
        <v>26</v>
      </c>
      <c r="F24" s="27" t="str">
        <f>DEC2HEX(E24)</f>
        <v>A</v>
      </c>
      <c r="G24" s="7"/>
      <c r="H24" s="7"/>
      <c r="I24" s="6" t="s">
        <v>7</v>
      </c>
      <c r="J24" s="25">
        <f t="shared" si="0"/>
        <v>10</v>
      </c>
      <c r="K24" s="7" t="s">
        <v>7</v>
      </c>
      <c r="L24" s="25">
        <f t="shared" si="2"/>
        <v>10</v>
      </c>
    </row>
    <row r="25" spans="1:12" ht="30" x14ac:dyDescent="0.25">
      <c r="A25" s="6" t="s">
        <v>8</v>
      </c>
      <c r="B25" s="25">
        <f t="shared" si="3"/>
        <v>196</v>
      </c>
      <c r="C25" s="15" t="s">
        <v>117</v>
      </c>
      <c r="D25" s="9" t="s">
        <v>85</v>
      </c>
      <c r="E25" s="24" t="s">
        <v>125</v>
      </c>
      <c r="F25" s="27" t="str">
        <f t="shared" si="1"/>
        <v>C4</v>
      </c>
      <c r="G25" s="7"/>
      <c r="H25" s="7"/>
      <c r="I25" s="6" t="s">
        <v>8</v>
      </c>
      <c r="J25" s="25">
        <f t="shared" si="0"/>
        <v>196</v>
      </c>
      <c r="K25" s="7" t="s">
        <v>8</v>
      </c>
      <c r="L25" s="25">
        <f t="shared" si="2"/>
        <v>196</v>
      </c>
    </row>
    <row r="26" spans="1:12" x14ac:dyDescent="0.25">
      <c r="B26" s="25"/>
      <c r="F26" s="27" t="str">
        <f t="shared" si="1"/>
        <v>0</v>
      </c>
      <c r="I26" s="6"/>
      <c r="J26" s="25"/>
      <c r="L26" s="25"/>
    </row>
    <row r="27" spans="1:12" x14ac:dyDescent="0.25">
      <c r="A27" s="19" t="s">
        <v>31</v>
      </c>
      <c r="B27" s="19" t="s">
        <v>30</v>
      </c>
      <c r="C27" s="3" t="s">
        <v>152</v>
      </c>
      <c r="D27" s="1" t="s">
        <v>149</v>
      </c>
      <c r="I27" s="19" t="s">
        <v>31</v>
      </c>
      <c r="J27" s="19" t="s">
        <v>30</v>
      </c>
      <c r="K27" s="19" t="s">
        <v>31</v>
      </c>
      <c r="L27" s="19" t="s">
        <v>30</v>
      </c>
    </row>
    <row r="28" spans="1:12" x14ac:dyDescent="0.25">
      <c r="A28" s="6">
        <v>0</v>
      </c>
      <c r="B28" s="25">
        <f>HEX2DEC(A28)</f>
        <v>0</v>
      </c>
      <c r="C28" s="16" t="s">
        <v>96</v>
      </c>
      <c r="D28" s="20" t="s">
        <v>86</v>
      </c>
      <c r="E28" s="24" t="s">
        <v>3</v>
      </c>
      <c r="F28" s="27" t="str">
        <f t="shared" si="1"/>
        <v>0</v>
      </c>
      <c r="I28" s="6">
        <v>0</v>
      </c>
      <c r="J28" s="25">
        <f t="shared" ref="J28:J43" si="4">HEX2DEC(I28)</f>
        <v>0</v>
      </c>
      <c r="K28" s="7" t="s">
        <v>3</v>
      </c>
      <c r="L28" s="25">
        <f>HEX2DEC(K28)</f>
        <v>0</v>
      </c>
    </row>
    <row r="29" spans="1:12" ht="30" x14ac:dyDescent="0.25">
      <c r="A29" s="6" t="s">
        <v>137</v>
      </c>
      <c r="B29" s="25">
        <f>HEX2DEC(A29)</f>
        <v>59</v>
      </c>
      <c r="C29" s="16" t="s">
        <v>97</v>
      </c>
      <c r="D29" s="9" t="s">
        <v>87</v>
      </c>
      <c r="E29" s="24" t="s">
        <v>126</v>
      </c>
      <c r="F29" s="27" t="str">
        <f t="shared" si="1"/>
        <v>3B</v>
      </c>
      <c r="I29" s="6" t="s">
        <v>137</v>
      </c>
      <c r="J29" s="25">
        <f t="shared" si="4"/>
        <v>59</v>
      </c>
      <c r="K29" s="7" t="s">
        <v>14</v>
      </c>
      <c r="L29" s="25">
        <f t="shared" ref="L29:L43" si="5">HEX2DEC(K29)</f>
        <v>59</v>
      </c>
    </row>
    <row r="30" spans="1:12" x14ac:dyDescent="0.25">
      <c r="A30" s="6">
        <v>1</v>
      </c>
      <c r="B30" s="25">
        <f t="shared" ref="B30:B43" si="6">HEX2DEC(A30)</f>
        <v>1</v>
      </c>
      <c r="C30" s="16" t="s">
        <v>98</v>
      </c>
      <c r="D30" s="9" t="s">
        <v>88</v>
      </c>
      <c r="E30" s="24" t="s">
        <v>5</v>
      </c>
      <c r="F30" s="27" t="str">
        <f t="shared" si="1"/>
        <v>1</v>
      </c>
      <c r="H30" s="30">
        <v>0.3</v>
      </c>
      <c r="I30" s="6">
        <v>1</v>
      </c>
      <c r="J30" s="25">
        <f t="shared" si="4"/>
        <v>1</v>
      </c>
      <c r="K30" s="7" t="s">
        <v>5</v>
      </c>
      <c r="L30" s="25">
        <f t="shared" si="5"/>
        <v>1</v>
      </c>
    </row>
    <row r="31" spans="1:12" x14ac:dyDescent="0.25">
      <c r="A31" s="6">
        <v>3</v>
      </c>
      <c r="B31" s="25">
        <f t="shared" si="6"/>
        <v>3</v>
      </c>
      <c r="C31" s="16" t="s">
        <v>99</v>
      </c>
      <c r="D31" s="9" t="s">
        <v>89</v>
      </c>
      <c r="E31" s="24" t="s">
        <v>127</v>
      </c>
      <c r="F31" s="27" t="str">
        <f t="shared" si="1"/>
        <v>3</v>
      </c>
      <c r="H31" s="4">
        <v>3</v>
      </c>
      <c r="I31" s="6">
        <v>3</v>
      </c>
      <c r="J31" s="25">
        <f t="shared" si="4"/>
        <v>3</v>
      </c>
      <c r="K31" s="7" t="s">
        <v>15</v>
      </c>
      <c r="L31" s="25">
        <f t="shared" si="5"/>
        <v>3</v>
      </c>
    </row>
    <row r="32" spans="1:12" x14ac:dyDescent="0.25">
      <c r="A32" s="6">
        <v>7</v>
      </c>
      <c r="B32" s="25">
        <f t="shared" si="6"/>
        <v>7</v>
      </c>
      <c r="C32" s="16" t="s">
        <v>100</v>
      </c>
      <c r="D32" s="9" t="s">
        <v>90</v>
      </c>
      <c r="E32" s="24" t="s">
        <v>128</v>
      </c>
      <c r="F32" s="27" t="str">
        <f t="shared" si="1"/>
        <v>7</v>
      </c>
      <c r="H32" s="4">
        <f>ROUND(H31*2.2,0)</f>
        <v>7</v>
      </c>
      <c r="I32" s="6">
        <v>8</v>
      </c>
      <c r="J32" s="25">
        <f t="shared" si="4"/>
        <v>8</v>
      </c>
      <c r="K32" s="7" t="s">
        <v>16</v>
      </c>
      <c r="L32" s="25">
        <f t="shared" si="5"/>
        <v>7</v>
      </c>
    </row>
    <row r="33" spans="1:12" x14ac:dyDescent="0.25">
      <c r="A33" s="6" t="s">
        <v>1</v>
      </c>
      <c r="B33" s="25">
        <f t="shared" si="6"/>
        <v>15</v>
      </c>
      <c r="C33" s="17" t="s">
        <v>101</v>
      </c>
      <c r="D33" s="5" t="s">
        <v>91</v>
      </c>
      <c r="E33" s="24" t="s">
        <v>120</v>
      </c>
      <c r="F33" s="27" t="str">
        <f t="shared" si="1"/>
        <v>F</v>
      </c>
      <c r="H33" s="4">
        <f t="shared" ref="H33" si="7">ROUND(H32*2.2,0)</f>
        <v>15</v>
      </c>
      <c r="I33" s="6">
        <v>10</v>
      </c>
      <c r="J33" s="25">
        <f t="shared" si="4"/>
        <v>16</v>
      </c>
      <c r="K33" s="7" t="s">
        <v>1</v>
      </c>
      <c r="L33" s="25">
        <f t="shared" si="5"/>
        <v>15</v>
      </c>
    </row>
    <row r="34" spans="1:12" x14ac:dyDescent="0.25">
      <c r="A34" s="6" t="s">
        <v>17</v>
      </c>
      <c r="B34" s="25">
        <f t="shared" si="6"/>
        <v>30</v>
      </c>
      <c r="C34" s="17" t="s">
        <v>102</v>
      </c>
      <c r="D34" s="5" t="s">
        <v>92</v>
      </c>
      <c r="E34" s="24" t="s">
        <v>129</v>
      </c>
      <c r="F34" s="27" t="str">
        <f t="shared" si="1"/>
        <v>1E</v>
      </c>
      <c r="H34" s="4">
        <f>ROUND(H33*2.2,0)</f>
        <v>33</v>
      </c>
      <c r="I34" s="6" t="s">
        <v>17</v>
      </c>
      <c r="J34" s="25">
        <f t="shared" si="4"/>
        <v>30</v>
      </c>
      <c r="K34" s="7" t="s">
        <v>17</v>
      </c>
      <c r="L34" s="25">
        <f t="shared" si="5"/>
        <v>30</v>
      </c>
    </row>
    <row r="35" spans="1:12" ht="30" x14ac:dyDescent="0.25">
      <c r="A35" s="6">
        <v>0</v>
      </c>
      <c r="B35" s="25">
        <f t="shared" si="6"/>
        <v>0</v>
      </c>
      <c r="C35" s="17" t="s">
        <v>103</v>
      </c>
      <c r="D35" s="8" t="s">
        <v>93</v>
      </c>
      <c r="E35" s="24" t="s">
        <v>3</v>
      </c>
      <c r="F35" s="27" t="str">
        <f t="shared" si="1"/>
        <v>0</v>
      </c>
      <c r="I35" s="6">
        <v>0</v>
      </c>
      <c r="J35" s="25">
        <f t="shared" si="4"/>
        <v>0</v>
      </c>
      <c r="K35" s="7" t="s">
        <v>3</v>
      </c>
      <c r="L35" s="25">
        <f t="shared" si="5"/>
        <v>0</v>
      </c>
    </row>
    <row r="36" spans="1:12" x14ac:dyDescent="0.25">
      <c r="A36" s="6">
        <v>0</v>
      </c>
      <c r="B36" s="25">
        <f t="shared" si="6"/>
        <v>0</v>
      </c>
      <c r="C36" s="18" t="s">
        <v>32</v>
      </c>
      <c r="D36" s="21" t="s">
        <v>51</v>
      </c>
      <c r="E36" s="24" t="s">
        <v>3</v>
      </c>
      <c r="F36" s="27" t="str">
        <f t="shared" si="1"/>
        <v>0</v>
      </c>
      <c r="I36" s="6">
        <v>0</v>
      </c>
      <c r="J36" s="25">
        <f t="shared" si="4"/>
        <v>0</v>
      </c>
      <c r="K36" s="7" t="s">
        <v>3</v>
      </c>
      <c r="L36" s="25">
        <f t="shared" si="5"/>
        <v>0</v>
      </c>
    </row>
    <row r="37" spans="1:12" x14ac:dyDescent="0.25">
      <c r="A37" s="6" t="s">
        <v>21</v>
      </c>
      <c r="B37" s="25">
        <f>HEX2DEC(A37)</f>
        <v>28</v>
      </c>
      <c r="C37" s="18" t="s">
        <v>33</v>
      </c>
      <c r="D37" s="22" t="s">
        <v>52</v>
      </c>
      <c r="E37" s="24" t="s">
        <v>134</v>
      </c>
      <c r="F37" s="27" t="str">
        <f>DEC2HEX(E37)</f>
        <v>4</v>
      </c>
      <c r="I37" s="6">
        <v>4</v>
      </c>
      <c r="J37" s="25">
        <f t="shared" si="4"/>
        <v>4</v>
      </c>
      <c r="K37" s="7" t="s">
        <v>18</v>
      </c>
      <c r="L37" s="25">
        <f t="shared" si="5"/>
        <v>4</v>
      </c>
    </row>
    <row r="38" spans="1:12" x14ac:dyDescent="0.25">
      <c r="A38" s="6">
        <v>14</v>
      </c>
      <c r="B38" s="25">
        <f t="shared" si="6"/>
        <v>20</v>
      </c>
      <c r="C38" s="18" t="s">
        <v>34</v>
      </c>
      <c r="D38" s="22" t="s">
        <v>53</v>
      </c>
      <c r="E38" s="24" t="s">
        <v>27</v>
      </c>
      <c r="F38" s="27" t="str">
        <f t="shared" si="1"/>
        <v>C</v>
      </c>
      <c r="I38" s="6" t="s">
        <v>19</v>
      </c>
      <c r="J38" s="25">
        <f t="shared" si="4"/>
        <v>12</v>
      </c>
      <c r="K38" s="7" t="s">
        <v>19</v>
      </c>
      <c r="L38" s="25">
        <f t="shared" si="5"/>
        <v>12</v>
      </c>
    </row>
    <row r="39" spans="1:12" x14ac:dyDescent="0.25">
      <c r="A39" s="6" t="s">
        <v>19</v>
      </c>
      <c r="B39" s="25">
        <f t="shared" si="6"/>
        <v>12</v>
      </c>
      <c r="C39" s="18" t="s">
        <v>35</v>
      </c>
      <c r="D39" s="22" t="s">
        <v>54</v>
      </c>
      <c r="E39" s="24" t="s">
        <v>130</v>
      </c>
      <c r="F39" s="27" t="str">
        <f t="shared" si="1"/>
        <v>14</v>
      </c>
      <c r="I39" s="6">
        <v>14</v>
      </c>
      <c r="J39" s="25">
        <f t="shared" si="4"/>
        <v>20</v>
      </c>
      <c r="K39" s="7" t="s">
        <v>20</v>
      </c>
      <c r="L39" s="25">
        <f t="shared" si="5"/>
        <v>20</v>
      </c>
    </row>
    <row r="40" spans="1:12" x14ac:dyDescent="0.25">
      <c r="A40" s="6">
        <v>4</v>
      </c>
      <c r="B40" s="25">
        <f t="shared" si="6"/>
        <v>4</v>
      </c>
      <c r="C40" s="18" t="s">
        <v>36</v>
      </c>
      <c r="D40" s="22" t="s">
        <v>55</v>
      </c>
      <c r="E40" s="24" t="s">
        <v>29</v>
      </c>
      <c r="F40" s="27" t="str">
        <f t="shared" si="1"/>
        <v>1C</v>
      </c>
      <c r="I40" s="6" t="s">
        <v>21</v>
      </c>
      <c r="J40" s="25">
        <f t="shared" si="4"/>
        <v>28</v>
      </c>
      <c r="K40" s="7" t="s">
        <v>21</v>
      </c>
      <c r="L40" s="25">
        <f t="shared" si="5"/>
        <v>28</v>
      </c>
    </row>
    <row r="41" spans="1:12" x14ac:dyDescent="0.25">
      <c r="A41" s="6">
        <v>14</v>
      </c>
      <c r="B41" s="25">
        <f t="shared" si="6"/>
        <v>20</v>
      </c>
      <c r="C41" s="18" t="s">
        <v>37</v>
      </c>
      <c r="D41" s="22" t="s">
        <v>56</v>
      </c>
      <c r="E41" s="24" t="s">
        <v>130</v>
      </c>
      <c r="F41" s="27" t="str">
        <f t="shared" si="1"/>
        <v>14</v>
      </c>
      <c r="I41" s="6">
        <v>14</v>
      </c>
      <c r="J41" s="25">
        <f t="shared" si="4"/>
        <v>20</v>
      </c>
      <c r="K41" s="7" t="s">
        <v>20</v>
      </c>
      <c r="L41" s="25">
        <f t="shared" si="5"/>
        <v>20</v>
      </c>
    </row>
    <row r="42" spans="1:12" x14ac:dyDescent="0.25">
      <c r="A42" s="6">
        <v>23</v>
      </c>
      <c r="B42" s="25">
        <f t="shared" si="6"/>
        <v>35</v>
      </c>
      <c r="C42" s="18" t="s">
        <v>38</v>
      </c>
      <c r="D42" s="22" t="s">
        <v>57</v>
      </c>
      <c r="E42" s="24" t="s">
        <v>121</v>
      </c>
      <c r="F42" s="27" t="str">
        <f t="shared" si="1"/>
        <v>23</v>
      </c>
      <c r="I42" s="6">
        <v>23</v>
      </c>
      <c r="J42" s="25">
        <f t="shared" si="4"/>
        <v>35</v>
      </c>
      <c r="K42" s="7" t="s">
        <v>22</v>
      </c>
      <c r="L42" s="25">
        <f t="shared" si="5"/>
        <v>35</v>
      </c>
    </row>
    <row r="43" spans="1:12" ht="30" x14ac:dyDescent="0.25">
      <c r="A43" s="6">
        <v>1</v>
      </c>
      <c r="B43" s="25">
        <f t="shared" si="6"/>
        <v>1</v>
      </c>
      <c r="C43" s="18" t="s">
        <v>39</v>
      </c>
      <c r="D43" s="22" t="s">
        <v>58</v>
      </c>
      <c r="E43" s="24" t="s">
        <v>139</v>
      </c>
      <c r="F43" s="27" t="str">
        <f t="shared" si="1"/>
        <v>1</v>
      </c>
      <c r="I43" s="6">
        <v>1</v>
      </c>
      <c r="J43" s="25">
        <f t="shared" si="4"/>
        <v>1</v>
      </c>
      <c r="K43" s="7" t="s">
        <v>5</v>
      </c>
      <c r="L43" s="25">
        <f t="shared" si="5"/>
        <v>1</v>
      </c>
    </row>
    <row r="44" spans="1:12" x14ac:dyDescent="0.25">
      <c r="A44" s="19" t="s">
        <v>31</v>
      </c>
      <c r="B44" s="19" t="s">
        <v>30</v>
      </c>
      <c r="C44" s="3" t="s">
        <v>153</v>
      </c>
      <c r="D44" s="1" t="s">
        <v>149</v>
      </c>
      <c r="I44" s="19" t="s">
        <v>31</v>
      </c>
      <c r="J44" s="19" t="s">
        <v>30</v>
      </c>
      <c r="K44" s="19" t="s">
        <v>31</v>
      </c>
      <c r="L44" s="19" t="s">
        <v>30</v>
      </c>
    </row>
    <row r="45" spans="1:12" x14ac:dyDescent="0.25">
      <c r="A45" s="6">
        <v>14</v>
      </c>
      <c r="B45" s="25">
        <f>HEX2DEC(A45)</f>
        <v>20</v>
      </c>
      <c r="C45" s="29" t="s">
        <v>40</v>
      </c>
      <c r="D45" s="22" t="s">
        <v>59</v>
      </c>
      <c r="E45" s="24" t="s">
        <v>28</v>
      </c>
      <c r="F45" s="27" t="str">
        <f t="shared" si="1"/>
        <v>15</v>
      </c>
      <c r="H45" s="4">
        <f>14.5*36/25</f>
        <v>20.88</v>
      </c>
      <c r="I45" s="6">
        <v>20</v>
      </c>
      <c r="J45" s="25">
        <f t="shared" ref="J45:J60" si="8">HEX2DEC(I45)</f>
        <v>32</v>
      </c>
      <c r="K45" s="7" t="s">
        <v>23</v>
      </c>
      <c r="L45" s="25">
        <f>HEX2DEC(K45)</f>
        <v>34</v>
      </c>
    </row>
    <row r="46" spans="1:12" x14ac:dyDescent="0.25">
      <c r="A46" s="6">
        <v>0</v>
      </c>
      <c r="B46" s="25">
        <f>HEX2DEC(A46)</f>
        <v>0</v>
      </c>
      <c r="C46" s="18" t="s">
        <v>41</v>
      </c>
      <c r="D46" s="22" t="s">
        <v>60</v>
      </c>
      <c r="E46" s="24" t="s">
        <v>3</v>
      </c>
      <c r="F46" s="27" t="str">
        <f t="shared" si="1"/>
        <v>0</v>
      </c>
      <c r="I46" s="6">
        <v>0</v>
      </c>
      <c r="J46" s="25">
        <f t="shared" si="8"/>
        <v>0</v>
      </c>
      <c r="K46" s="7" t="s">
        <v>3</v>
      </c>
      <c r="L46" s="25">
        <f t="shared" ref="L46:L60" si="9">HEX2DEC(K46)</f>
        <v>0</v>
      </c>
    </row>
    <row r="47" spans="1:12" ht="14.25" customHeight="1" x14ac:dyDescent="0.25">
      <c r="A47" s="6" t="s">
        <v>24</v>
      </c>
      <c r="B47" s="25">
        <f t="shared" ref="B47:B60" si="10">HEX2DEC(A47)</f>
        <v>75</v>
      </c>
      <c r="C47" s="18" t="s">
        <v>42</v>
      </c>
      <c r="D47" s="22" t="s">
        <v>61</v>
      </c>
      <c r="E47" s="24" t="s">
        <v>131</v>
      </c>
      <c r="F47" s="27" t="str">
        <f t="shared" si="1"/>
        <v>4B</v>
      </c>
      <c r="I47" s="6" t="s">
        <v>24</v>
      </c>
      <c r="J47" s="25">
        <f t="shared" si="8"/>
        <v>75</v>
      </c>
      <c r="K47" s="7" t="s">
        <v>24</v>
      </c>
      <c r="L47" s="25">
        <f t="shared" si="9"/>
        <v>75</v>
      </c>
    </row>
    <row r="48" spans="1:12" ht="14.25" customHeight="1" x14ac:dyDescent="0.25">
      <c r="A48" s="6">
        <v>55</v>
      </c>
      <c r="B48" s="25">
        <f t="shared" si="10"/>
        <v>85</v>
      </c>
      <c r="C48" s="18" t="s">
        <v>43</v>
      </c>
      <c r="D48" s="22" t="s">
        <v>62</v>
      </c>
      <c r="E48" s="24" t="s">
        <v>132</v>
      </c>
      <c r="F48" s="27" t="str">
        <f t="shared" si="1"/>
        <v>55</v>
      </c>
      <c r="I48" s="6">
        <v>55</v>
      </c>
      <c r="J48" s="25">
        <f t="shared" si="8"/>
        <v>85</v>
      </c>
      <c r="K48" s="7" t="s">
        <v>25</v>
      </c>
      <c r="L48" s="25">
        <f t="shared" si="9"/>
        <v>85</v>
      </c>
    </row>
    <row r="49" spans="1:12" ht="14.25" customHeight="1" x14ac:dyDescent="0.25">
      <c r="A49" s="6" t="s">
        <v>7</v>
      </c>
      <c r="B49" s="25">
        <f t="shared" si="10"/>
        <v>10</v>
      </c>
      <c r="C49" s="18" t="s">
        <v>44</v>
      </c>
      <c r="D49" s="22" t="s">
        <v>63</v>
      </c>
      <c r="E49" s="24" t="s">
        <v>26</v>
      </c>
      <c r="F49" s="27" t="str">
        <f t="shared" si="1"/>
        <v>A</v>
      </c>
      <c r="I49" s="6" t="s">
        <v>7</v>
      </c>
      <c r="J49" s="25">
        <f t="shared" si="8"/>
        <v>10</v>
      </c>
      <c r="K49" s="7" t="s">
        <v>7</v>
      </c>
      <c r="L49" s="25">
        <f t="shared" si="9"/>
        <v>10</v>
      </c>
    </row>
    <row r="50" spans="1:12" ht="14.25" customHeight="1" x14ac:dyDescent="0.25">
      <c r="A50" s="6">
        <v>19</v>
      </c>
      <c r="B50" s="25">
        <f t="shared" si="10"/>
        <v>25</v>
      </c>
      <c r="C50" s="29" t="s">
        <v>45</v>
      </c>
      <c r="D50" s="22" t="s">
        <v>64</v>
      </c>
      <c r="E50" s="24" t="s">
        <v>27</v>
      </c>
      <c r="F50" s="27" t="str">
        <f t="shared" si="1"/>
        <v>C</v>
      </c>
      <c r="I50" s="6" t="s">
        <v>19</v>
      </c>
      <c r="J50" s="25">
        <f t="shared" si="8"/>
        <v>12</v>
      </c>
      <c r="K50" s="7" t="s">
        <v>26</v>
      </c>
      <c r="L50" s="25">
        <f t="shared" si="9"/>
        <v>16</v>
      </c>
    </row>
    <row r="51" spans="1:12" x14ac:dyDescent="0.25">
      <c r="A51" s="6">
        <v>21</v>
      </c>
      <c r="B51" s="25">
        <f t="shared" si="10"/>
        <v>33</v>
      </c>
      <c r="C51" s="29" t="s">
        <v>46</v>
      </c>
      <c r="D51" s="22" t="s">
        <v>65</v>
      </c>
      <c r="E51" s="24" t="s">
        <v>135</v>
      </c>
      <c r="F51" s="27" t="str">
        <f t="shared" si="1"/>
        <v>12</v>
      </c>
      <c r="I51" s="6">
        <v>12</v>
      </c>
      <c r="J51" s="25">
        <f t="shared" si="8"/>
        <v>18</v>
      </c>
      <c r="K51" s="7" t="s">
        <v>27</v>
      </c>
      <c r="L51" s="25">
        <f t="shared" si="9"/>
        <v>18</v>
      </c>
    </row>
    <row r="52" spans="1:12" x14ac:dyDescent="0.25">
      <c r="A52" s="6">
        <v>28</v>
      </c>
      <c r="B52" s="25">
        <f t="shared" si="10"/>
        <v>40</v>
      </c>
      <c r="C52" s="29" t="s">
        <v>47</v>
      </c>
      <c r="D52" s="22" t="s">
        <v>66</v>
      </c>
      <c r="E52" s="24" t="s">
        <v>144</v>
      </c>
      <c r="F52" s="27" t="str">
        <f t="shared" si="1"/>
        <v>1A</v>
      </c>
      <c r="I52" s="6" t="s">
        <v>140</v>
      </c>
      <c r="J52" s="25">
        <f t="shared" si="8"/>
        <v>26</v>
      </c>
      <c r="K52" s="7" t="s">
        <v>6</v>
      </c>
      <c r="L52" s="25">
        <f t="shared" si="9"/>
        <v>25</v>
      </c>
    </row>
    <row r="53" spans="1:12" x14ac:dyDescent="0.25">
      <c r="B53" s="25">
        <f t="shared" si="10"/>
        <v>0</v>
      </c>
      <c r="C53" s="29" t="s">
        <v>48</v>
      </c>
      <c r="D53" s="22" t="s">
        <v>67</v>
      </c>
      <c r="E53" s="24" t="s">
        <v>145</v>
      </c>
      <c r="F53" s="27" t="str">
        <f t="shared" si="1"/>
        <v>20</v>
      </c>
      <c r="I53" s="6">
        <v>20</v>
      </c>
      <c r="J53" s="25">
        <f t="shared" si="8"/>
        <v>32</v>
      </c>
      <c r="K53" s="7" t="s">
        <v>28</v>
      </c>
      <c r="L53" s="25">
        <f t="shared" si="9"/>
        <v>33</v>
      </c>
    </row>
    <row r="54" spans="1:12" x14ac:dyDescent="0.25">
      <c r="B54" s="25">
        <f t="shared" si="10"/>
        <v>0</v>
      </c>
      <c r="C54" s="29" t="s">
        <v>49</v>
      </c>
      <c r="D54" s="22" t="s">
        <v>68</v>
      </c>
      <c r="E54" s="24" t="s">
        <v>133</v>
      </c>
      <c r="F54" s="27" t="str">
        <f t="shared" si="1"/>
        <v>28</v>
      </c>
      <c r="I54" s="6">
        <v>28</v>
      </c>
      <c r="J54" s="25">
        <f t="shared" si="8"/>
        <v>40</v>
      </c>
      <c r="K54" s="7" t="s">
        <v>29</v>
      </c>
      <c r="L54" s="25">
        <f t="shared" si="9"/>
        <v>40</v>
      </c>
    </row>
    <row r="55" spans="1:12" x14ac:dyDescent="0.25">
      <c r="B55" s="25">
        <f t="shared" si="10"/>
        <v>0</v>
      </c>
      <c r="C55" s="18" t="s">
        <v>50</v>
      </c>
      <c r="D55" s="22" t="s">
        <v>69</v>
      </c>
      <c r="E55" s="24" t="s">
        <v>130</v>
      </c>
      <c r="F55" s="27" t="str">
        <f t="shared" si="1"/>
        <v>14</v>
      </c>
      <c r="I55" s="6">
        <v>14</v>
      </c>
      <c r="J55" s="25">
        <f t="shared" si="8"/>
        <v>20</v>
      </c>
      <c r="K55" s="7" t="s">
        <v>20</v>
      </c>
      <c r="L55" s="25">
        <f t="shared" si="9"/>
        <v>20</v>
      </c>
    </row>
    <row r="56" spans="1:12" x14ac:dyDescent="0.25">
      <c r="B56" s="25">
        <f t="shared" si="10"/>
        <v>0</v>
      </c>
      <c r="C56" s="4" t="s">
        <v>9</v>
      </c>
      <c r="D56" s="5" t="s">
        <v>150</v>
      </c>
      <c r="F56" s="27" t="str">
        <f t="shared" si="1"/>
        <v>0</v>
      </c>
      <c r="J56" s="25">
        <f t="shared" si="8"/>
        <v>0</v>
      </c>
      <c r="K56" s="7" t="s">
        <v>3</v>
      </c>
      <c r="L56" s="25">
        <f t="shared" si="9"/>
        <v>0</v>
      </c>
    </row>
    <row r="57" spans="1:12" x14ac:dyDescent="0.25">
      <c r="B57" s="25">
        <f t="shared" si="10"/>
        <v>0</v>
      </c>
      <c r="C57" s="4" t="s">
        <v>10</v>
      </c>
      <c r="D57" s="5" t="s">
        <v>150</v>
      </c>
      <c r="F57" s="27" t="str">
        <f t="shared" si="1"/>
        <v>0</v>
      </c>
      <c r="J57" s="25">
        <f t="shared" si="8"/>
        <v>0</v>
      </c>
      <c r="K57" s="7" t="s">
        <v>3</v>
      </c>
      <c r="L57" s="25">
        <f t="shared" si="9"/>
        <v>0</v>
      </c>
    </row>
    <row r="58" spans="1:12" x14ac:dyDescent="0.25">
      <c r="B58" s="25">
        <f t="shared" si="10"/>
        <v>0</v>
      </c>
      <c r="C58" s="4" t="s">
        <v>11</v>
      </c>
      <c r="D58" s="5" t="s">
        <v>150</v>
      </c>
      <c r="F58" s="27" t="str">
        <f t="shared" si="1"/>
        <v>0</v>
      </c>
      <c r="J58" s="25">
        <f t="shared" si="8"/>
        <v>0</v>
      </c>
      <c r="K58" s="7" t="s">
        <v>3</v>
      </c>
      <c r="L58" s="25">
        <f t="shared" si="9"/>
        <v>0</v>
      </c>
    </row>
    <row r="59" spans="1:12" x14ac:dyDescent="0.25">
      <c r="B59" s="25">
        <f t="shared" si="10"/>
        <v>0</v>
      </c>
      <c r="C59" s="4" t="s">
        <v>12</v>
      </c>
      <c r="D59" s="5" t="s">
        <v>150</v>
      </c>
      <c r="F59" s="27" t="str">
        <f t="shared" si="1"/>
        <v>0</v>
      </c>
      <c r="J59" s="25">
        <f t="shared" si="8"/>
        <v>0</v>
      </c>
      <c r="K59" s="7" t="s">
        <v>3</v>
      </c>
      <c r="L59" s="25">
        <f t="shared" si="9"/>
        <v>0</v>
      </c>
    </row>
    <row r="60" spans="1:12" x14ac:dyDescent="0.25">
      <c r="B60" s="25">
        <f t="shared" si="10"/>
        <v>0</v>
      </c>
      <c r="C60" s="4" t="s">
        <v>13</v>
      </c>
      <c r="D60" s="5" t="s">
        <v>150</v>
      </c>
      <c r="F60" s="27" t="str">
        <f t="shared" si="1"/>
        <v>0</v>
      </c>
      <c r="J60" s="25">
        <f t="shared" si="8"/>
        <v>0</v>
      </c>
      <c r="K60" s="7" t="s">
        <v>3</v>
      </c>
      <c r="L60" s="25">
        <f t="shared" si="9"/>
        <v>0</v>
      </c>
    </row>
  </sheetData>
  <mergeCells count="3">
    <mergeCell ref="A8:B8"/>
    <mergeCell ref="I8:J8"/>
    <mergeCell ref="E8:F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Garrido</dc:creator>
  <cp:lastModifiedBy>Alejandro Garrido</cp:lastModifiedBy>
  <dcterms:created xsi:type="dcterms:W3CDTF">2019-01-28T08:24:31Z</dcterms:created>
  <dcterms:modified xsi:type="dcterms:W3CDTF">2019-01-28T15:08:40Z</dcterms:modified>
</cp:coreProperties>
</file>